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rj04\Desktop\BOY 2021\BOY 2022\"/>
    </mc:Choice>
  </mc:AlternateContent>
  <xr:revisionPtr revIDLastSave="0" documentId="13_ncr:1_{3BD87AEC-6979-4D52-B407-C929C06C5AD2}" xr6:coauthVersionLast="47" xr6:coauthVersionMax="47" xr10:uidLastSave="{00000000-0000-0000-0000-000000000000}"/>
  <bookViews>
    <workbookView xWindow="-96" yWindow="-96" windowWidth="17472" windowHeight="10392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2" l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9" i="2"/>
  <c r="L30" i="2" s="1"/>
  <c r="L31" i="2" s="1"/>
  <c r="L32" i="2" s="1"/>
  <c r="L33" i="2" s="1"/>
  <c r="L34" i="2" s="1"/>
  <c r="L35" i="2" s="1"/>
  <c r="K29" i="2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E11" i="2" s="1"/>
  <c r="E12" i="2" s="1"/>
  <c r="E13" i="2" s="1"/>
  <c r="E14" i="2" s="1"/>
  <c r="E15" i="2" s="1"/>
  <c r="E16" i="2" s="1"/>
  <c r="E17" i="2" s="1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<sst xmlns="http://schemas.openxmlformats.org/spreadsheetml/2006/main" count="367" uniqueCount="36">
  <si>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</si>
  <si>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</si>
  <si>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</si>
  <si>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</si>
  <si>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</si>
  <si>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</si>
  <si>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</si>
  <si>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</si>
  <si>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</si>
  <si>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</si>
  <si>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</si>
  <si>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</si>
  <si>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</si>
  <si>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2022 Goal</t>
  </si>
  <si>
    <t>2022 Actual</t>
  </si>
  <si>
    <t>2022 State</t>
  </si>
  <si>
    <t>State</t>
  </si>
  <si>
    <t>Current</t>
  </si>
  <si>
    <t>2022 - Goal</t>
  </si>
  <si>
    <t>KISD Early Childhood Literacy Board Outcome Goal</t>
  </si>
  <si>
    <t>Yearly Target Goals</t>
  </si>
  <si>
    <t>**</t>
  </si>
  <si>
    <t>KISD Early Childhood Math Board Outcome Goal</t>
  </si>
  <si>
    <t>Elementary, 4th Grade Math Board Outcome Goal</t>
  </si>
  <si>
    <t>Elementary, 5th Grade Language Arts Board Outcome Goal</t>
  </si>
  <si>
    <t>Elementary, 4th Grade Language Arts Board Outcome Goal</t>
  </si>
  <si>
    <t>Elementary, 5th Grade Math Board Outcome Goal</t>
  </si>
  <si>
    <t>Elementary, 5th Grade Science Board Outcome Goal</t>
  </si>
  <si>
    <t>*</t>
  </si>
  <si>
    <t>The percentage of 3rd grade students that score "Meets Grade Level" or above on STAAR Reading will increase from 37% to 52% by June 2023.</t>
  </si>
  <si>
    <t>The percentage of 3rd grade students that score "Meets Grade Level" or above on STAAR Math will increase from 23% to 42% by June 2023.</t>
  </si>
  <si>
    <t>The percentage of 4th grade students that score "Meets Grade Level" or above on STAAR Reading will increase from 31% to 54% by June 2023.</t>
  </si>
  <si>
    <t>The percentage of 4th grade students that score "Meets Grade Level" or above on STAAR Math will increase from 19% to 41% by June 2023.</t>
  </si>
  <si>
    <t>The percentage of 5th grade students that score "Meets Grade Level" or above on STAAR Reading will increase from 38% to 57% by June 2023.</t>
  </si>
  <si>
    <t>The percentage of 5th grade students that score "Meets Grade Level" or above on STAAR Math will increase from 37% to 47% by June 2023.</t>
  </si>
  <si>
    <t>The percentage of 5th grade students that score "Meets Grade Level" or above on STAAR Science will increase from 19%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</si>
</sst>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6" zoomScaleNormal="100" workbookViewId="0">
      <selection activeCell="G11" sqref="G11"/>
    </sheetView>
  </sheetViews>
  <sheetFormatPr defaultRowHeight="14.4" x14ac:dyDescent="0.55000000000000004"/>
  <cols>
    <col min="1" max="1" width="14" style="1" customWidth="1"/>
    <col min="2" max="15" width="11.68359375" customWidth="1"/>
  </cols>
  <sheetData>
    <row r="1" spans="1:14" s="2" customFormat="1" ht="15.6" x14ac:dyDescent="0.55000000000000004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 x14ac:dyDescent="0.55000000000000004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 x14ac:dyDescent="0.55000000000000004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x14ac:dyDescent="0.55000000000000004">
      <c r="A4" s="54"/>
      <c r="B4" s="55"/>
      <c r="C4" s="3">
        <v>2021</v>
      </c>
      <c r="D4" s="4" t="s">
        <v>18</v>
      </c>
      <c r="E4" s="5" t="s">
        <v>17</v>
      </c>
      <c r="F4" s="6" t="s">
        <v>16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55000000000000004">
      <c r="A5" s="54"/>
      <c r="B5" s="55"/>
      <c r="C5" s="7">
        <v>0.34</v>
      </c>
      <c r="D5" s="7">
        <v>0.25</v>
      </c>
      <c r="E5" s="8">
        <v>0.36649999999999999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 x14ac:dyDescent="0.5500000000000000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8" x14ac:dyDescent="0.55000000000000004">
      <c r="A7" s="10"/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</row>
    <row r="8" spans="1:14" s="2" customFormat="1" x14ac:dyDescent="0.55000000000000004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21</v>
      </c>
      <c r="K8" s="17">
        <v>0.28000000000000003</v>
      </c>
      <c r="L8" s="17">
        <v>0.25</v>
      </c>
      <c r="M8" s="17" t="s">
        <v>21</v>
      </c>
      <c r="N8" s="17" t="s">
        <v>21</v>
      </c>
    </row>
    <row r="9" spans="1:14" s="2" customFormat="1" x14ac:dyDescent="0.55000000000000004">
      <c r="A9" s="30" t="s">
        <v>15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21</v>
      </c>
      <c r="K9" s="31">
        <v>0.41</v>
      </c>
      <c r="L9" s="31">
        <v>0.44</v>
      </c>
      <c r="M9" s="31" t="s">
        <v>21</v>
      </c>
      <c r="N9" s="31" t="s">
        <v>21</v>
      </c>
    </row>
    <row r="10" spans="1:14" s="2" customFormat="1" x14ac:dyDescent="0.55000000000000004">
      <c r="A10" s="12" t="s">
        <v>13</v>
      </c>
      <c r="B10" s="14">
        <v>0.11</v>
      </c>
      <c r="C10" s="14">
        <v>0.27</v>
      </c>
      <c r="D10" s="14">
        <v>0.36</v>
      </c>
      <c r="E10" s="14">
        <v>7.0000000000000007E-2</v>
      </c>
      <c r="F10" s="14">
        <v>7.0000000000000007E-2</v>
      </c>
      <c r="G10" s="14" t="s">
        <v>28</v>
      </c>
      <c r="H10" s="14">
        <v>0.24</v>
      </c>
      <c r="I10" s="14">
        <v>7.0000000000000007E-2</v>
      </c>
      <c r="J10" s="14" t="s">
        <v>21</v>
      </c>
      <c r="K10" s="14">
        <v>0.25</v>
      </c>
      <c r="L10" s="14">
        <v>0.22</v>
      </c>
      <c r="M10" s="14" t="s">
        <v>21</v>
      </c>
      <c r="N10" s="14" t="s">
        <v>21</v>
      </c>
    </row>
    <row r="11" spans="1:14" s="2" customFormat="1" ht="14.7" thickBot="1" x14ac:dyDescent="0.6">
      <c r="A11" s="13" t="s">
        <v>14</v>
      </c>
      <c r="B11" s="8">
        <v>0.2</v>
      </c>
      <c r="C11" s="8">
        <v>0.49370000000000003</v>
      </c>
      <c r="D11" s="8">
        <v>0.4118</v>
      </c>
      <c r="E11" s="8"/>
      <c r="F11" s="8"/>
      <c r="G11" s="8"/>
      <c r="H11" s="8">
        <v>0.1</v>
      </c>
      <c r="I11" s="8">
        <v>0.2</v>
      </c>
      <c r="J11" s="8" t="s">
        <v>21</v>
      </c>
      <c r="K11" s="8">
        <v>0.32</v>
      </c>
      <c r="L11" s="8">
        <v>0.44829999999999998</v>
      </c>
      <c r="M11" s="8" t="s">
        <v>21</v>
      </c>
      <c r="N11" s="8" t="s">
        <v>21</v>
      </c>
    </row>
    <row r="12" spans="1:14" s="2" customFormat="1" ht="15" thickTop="1" thickBot="1" x14ac:dyDescent="0.6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0.50698750000000004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0.25</v>
      </c>
      <c r="J12" s="35" t="s">
        <v>21</v>
      </c>
      <c r="K12" s="35">
        <f>IF(((60%-K11)/8)*1+K11&gt;K9,((60%-K11)/8)*1+K11,K9)</f>
        <v>0.41</v>
      </c>
      <c r="L12" s="35">
        <f>IF(((60%-L11)/8)*1+L11&gt;L9,((60%-L11)/8)*1+L11,L9)</f>
        <v>0.46726249999999997</v>
      </c>
      <c r="M12" s="35" t="s">
        <v>21</v>
      </c>
      <c r="N12" s="36" t="s">
        <v>21</v>
      </c>
    </row>
    <row r="13" spans="1:14" s="2" customFormat="1" ht="14.7" thickTop="1" x14ac:dyDescent="0.55000000000000004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0.52027500000000004</v>
      </c>
      <c r="D13" s="33">
        <f t="shared" si="1"/>
        <v>0.66</v>
      </c>
      <c r="E13" s="33">
        <f t="shared" si="1"/>
        <v>0.53142857142857147</v>
      </c>
      <c r="F13" s="33">
        <f>IF(F12&lt;58%,F12+((60%-F12)/7),IF(F12&lt;70%,F12+2%,F12+1%))</f>
        <v>0.76</v>
      </c>
      <c r="G13" s="33">
        <f t="shared" ref="G13:I13" si="2">IF(G12&lt;58%,G12+((60%-G12)/7),IF(G12&lt;70%,G12+2%,G12+1%))</f>
        <v>0.49714285714285711</v>
      </c>
      <c r="H13" s="33">
        <f t="shared" si="2"/>
        <v>0.61</v>
      </c>
      <c r="I13" s="33">
        <f t="shared" si="2"/>
        <v>0.3</v>
      </c>
      <c r="J13" s="33" t="s">
        <v>21</v>
      </c>
      <c r="K13" s="33">
        <f t="shared" ref="K13:L13" si="3">IF(K12&lt;58%,K12+((60%-K12)/7),IF(K12&lt;70%,K12+2%,K12+1%))</f>
        <v>0.43714285714285711</v>
      </c>
      <c r="L13" s="33">
        <f t="shared" si="3"/>
        <v>0.48622499999999996</v>
      </c>
      <c r="M13" s="33" t="s">
        <v>21</v>
      </c>
      <c r="N13" s="33" t="s">
        <v>21</v>
      </c>
    </row>
    <row r="14" spans="1:14" s="2" customFormat="1" x14ac:dyDescent="0.55000000000000004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0.53356250000000005</v>
      </c>
      <c r="D14" s="17">
        <f t="shared" si="4"/>
        <v>0.68</v>
      </c>
      <c r="E14" s="17">
        <f t="shared" si="4"/>
        <v>0.54285714285714293</v>
      </c>
      <c r="F14" s="17">
        <f>IF(F13&lt;58%,F13+((60%-F13)/6),IF(F13&lt;70%,F13+2%,F13+1%))</f>
        <v>0.77</v>
      </c>
      <c r="G14" s="17">
        <f t="shared" ref="G14:I14" si="5">IF(G13&lt;58%,G13+((60%-G13)/6),IF(G13&lt;70%,G13+2%,G13+1%))</f>
        <v>0.51428571428571423</v>
      </c>
      <c r="H14" s="17">
        <f t="shared" si="5"/>
        <v>0.63</v>
      </c>
      <c r="I14" s="17">
        <f t="shared" si="5"/>
        <v>0.35</v>
      </c>
      <c r="J14" s="17" t="s">
        <v>21</v>
      </c>
      <c r="K14" s="17">
        <f t="shared" ref="K14:L14" si="6">IF(K13&lt;58%,K13+((60%-K13)/6),IF(K13&lt;70%,K13+2%,K13+1%))</f>
        <v>0.46428571428571425</v>
      </c>
      <c r="L14" s="17">
        <f t="shared" si="6"/>
        <v>0.50518750000000001</v>
      </c>
      <c r="M14" s="17" t="s">
        <v>21</v>
      </c>
      <c r="N14" s="17" t="s">
        <v>21</v>
      </c>
    </row>
    <row r="15" spans="1:14" s="2" customFormat="1" x14ac:dyDescent="0.55000000000000004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0.54685000000000006</v>
      </c>
      <c r="D15" s="14">
        <f t="shared" si="7"/>
        <v>0.70000000000000007</v>
      </c>
      <c r="E15" s="14">
        <f t="shared" si="7"/>
        <v>0.55428571428571438</v>
      </c>
      <c r="F15" s="14">
        <f>IF(F14&lt;58%,F14+((60%-F14)/5),IF(F14&lt;70%,F14+2%,F14+1%))</f>
        <v>0.78</v>
      </c>
      <c r="G15" s="14">
        <f t="shared" ref="G15:I15" si="8">IF(G14&lt;58%,G14+((60%-G14)/5),IF(G14&lt;70%,G14+2%,G14+1%))</f>
        <v>0.53142857142857136</v>
      </c>
      <c r="H15" s="14">
        <f t="shared" si="8"/>
        <v>0.65</v>
      </c>
      <c r="I15" s="14">
        <f t="shared" si="8"/>
        <v>0.39999999999999997</v>
      </c>
      <c r="J15" s="14" t="s">
        <v>21</v>
      </c>
      <c r="K15" s="14">
        <f t="shared" ref="K15:L15" si="9">IF(K14&lt;58%,K14+((60%-K14)/5),IF(K14&lt;70%,K14+2%,K14+1%))</f>
        <v>0.49142857142857138</v>
      </c>
      <c r="L15" s="14">
        <f t="shared" si="9"/>
        <v>0.52415</v>
      </c>
      <c r="M15" s="14" t="s">
        <v>21</v>
      </c>
      <c r="N15" s="14" t="s">
        <v>21</v>
      </c>
    </row>
    <row r="16" spans="1:14" s="2" customFormat="1" x14ac:dyDescent="0.55000000000000004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0.56013750000000007</v>
      </c>
      <c r="D16" s="17">
        <f t="shared" si="10"/>
        <v>0.71000000000000008</v>
      </c>
      <c r="E16" s="17">
        <f t="shared" si="10"/>
        <v>0.56571428571428584</v>
      </c>
      <c r="F16" s="17">
        <f>IF(F15&lt;58%,F15+((60%-F15)/4),IF(F15&lt;70%,F15+2%,F15+1%))</f>
        <v>0.79</v>
      </c>
      <c r="G16" s="17">
        <f t="shared" ref="G16:I16" si="11">IF(G15&lt;58%,G15+((60%-G15)/4),IF(G15&lt;70%,G15+2%,G15+1%))</f>
        <v>0.54857142857142849</v>
      </c>
      <c r="H16" s="17">
        <f t="shared" si="11"/>
        <v>0.67</v>
      </c>
      <c r="I16" s="17">
        <f t="shared" si="11"/>
        <v>0.44999999999999996</v>
      </c>
      <c r="J16" s="17" t="s">
        <v>21</v>
      </c>
      <c r="K16" s="17">
        <f t="shared" ref="K16:L16" si="12">IF(K15&lt;58%,K15+((60%-K15)/4),IF(K15&lt;70%,K15+2%,K15+1%))</f>
        <v>0.51857142857142857</v>
      </c>
      <c r="L16" s="17">
        <f t="shared" si="12"/>
        <v>0.5431125</v>
      </c>
      <c r="M16" s="17" t="s">
        <v>21</v>
      </c>
      <c r="N16" s="17" t="s">
        <v>21</v>
      </c>
    </row>
    <row r="17" spans="1:14" s="2" customFormat="1" x14ac:dyDescent="0.55000000000000004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0.57342500000000007</v>
      </c>
      <c r="D17" s="14">
        <f t="shared" si="13"/>
        <v>0.72000000000000008</v>
      </c>
      <c r="E17" s="14">
        <f t="shared" si="13"/>
        <v>0.57714285714285718</v>
      </c>
      <c r="F17" s="14">
        <f>IF(F16&lt;58%,F16+((60%-F16)/3),IF(F16&lt;70%,F16+2%,F16+1%))</f>
        <v>0.8</v>
      </c>
      <c r="G17" s="14">
        <f t="shared" ref="G17:I17" si="14">IF(G16&lt;58%,G16+((60%-G16)/3),IF(G16&lt;70%,G16+2%,G16+1%))</f>
        <v>0.56571428571428561</v>
      </c>
      <c r="H17" s="14">
        <f t="shared" si="14"/>
        <v>0.69000000000000006</v>
      </c>
      <c r="I17" s="14">
        <f t="shared" si="14"/>
        <v>0.49999999999999994</v>
      </c>
      <c r="J17" s="14" t="s">
        <v>21</v>
      </c>
      <c r="K17" s="14">
        <f t="shared" ref="K17:L17" si="15">IF(K16&lt;58%,K16+((60%-K16)/3),IF(K16&lt;70%,K16+2%,K16+1%))</f>
        <v>0.54571428571428571</v>
      </c>
      <c r="L17" s="14">
        <f t="shared" si="15"/>
        <v>0.56207499999999999</v>
      </c>
      <c r="M17" s="14" t="s">
        <v>21</v>
      </c>
      <c r="N17" s="14" t="s">
        <v>21</v>
      </c>
    </row>
    <row r="18" spans="1:14" s="2" customFormat="1" x14ac:dyDescent="0.55000000000000004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0.58671249999999997</v>
      </c>
      <c r="D18" s="17">
        <f t="shared" si="16"/>
        <v>0.73000000000000009</v>
      </c>
      <c r="E18" s="17">
        <f t="shared" si="16"/>
        <v>0.58857142857142852</v>
      </c>
      <c r="F18" s="17">
        <f>IF(F17&lt;58%,F17+((60%-F17)/2),IF(F17&lt;70%,F17+2%,F17+1%))</f>
        <v>0.81</v>
      </c>
      <c r="G18" s="17">
        <f t="shared" ref="G18:I18" si="17">IF(G17&lt;58%,G17+((60%-G17)/2),IF(G17&lt;70%,G17+2%,G17+1%))</f>
        <v>0.58285714285714274</v>
      </c>
      <c r="H18" s="17">
        <f t="shared" si="17"/>
        <v>0.71000000000000008</v>
      </c>
      <c r="I18" s="17">
        <f t="shared" si="17"/>
        <v>0.54999999999999993</v>
      </c>
      <c r="J18" s="17" t="s">
        <v>21</v>
      </c>
      <c r="K18" s="17">
        <f t="shared" ref="K18:L18" si="18">IF(K17&lt;58%,K17+((60%-K17)/2),IF(K17&lt;70%,K17+2%,K17+1%))</f>
        <v>0.57285714285714284</v>
      </c>
      <c r="L18" s="17">
        <f t="shared" si="18"/>
        <v>0.58103749999999998</v>
      </c>
      <c r="M18" s="17" t="s">
        <v>21</v>
      </c>
      <c r="N18" s="17" t="s">
        <v>21</v>
      </c>
    </row>
    <row r="19" spans="1:14" s="2" customFormat="1" x14ac:dyDescent="0.55000000000000004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0.60671249999999999</v>
      </c>
      <c r="D19" s="14">
        <f t="shared" si="19"/>
        <v>0.7400000000000001</v>
      </c>
      <c r="E19" s="14">
        <f t="shared" si="19"/>
        <v>0.60857142857142854</v>
      </c>
      <c r="F19" s="14">
        <f>IF(F18&lt;58%,F18+((60%-F18)),IF(F18&lt;70%,F18+2%,F18+1%))</f>
        <v>0.82000000000000006</v>
      </c>
      <c r="G19" s="14">
        <f t="shared" ref="G19:I19" si="20">IF(G18&lt;58%,G18+((60%-G18)),IF(G18&lt;70%,G18+2%,G18+1%))</f>
        <v>0.60285714285714276</v>
      </c>
      <c r="H19" s="14">
        <f t="shared" si="20"/>
        <v>0.72000000000000008</v>
      </c>
      <c r="I19" s="14">
        <f t="shared" si="20"/>
        <v>0.6</v>
      </c>
      <c r="J19" s="14" t="s">
        <v>21</v>
      </c>
      <c r="K19" s="14">
        <f t="shared" ref="K19:L19" si="21">IF(K18&lt;58%,K18+((60%-K18)),IF(K18&lt;70%,K18+2%,K18+1%))</f>
        <v>0.6</v>
      </c>
      <c r="L19" s="14">
        <f t="shared" si="21"/>
        <v>0.6010375</v>
      </c>
      <c r="M19" s="14" t="s">
        <v>21</v>
      </c>
      <c r="N19" s="14" t="s">
        <v>21</v>
      </c>
    </row>
    <row r="21" spans="1:14" ht="15.6" x14ac:dyDescent="0.55000000000000004">
      <c r="A21" s="56" t="s">
        <v>22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6" x14ac:dyDescent="0.55000000000000004">
      <c r="A22" s="53" t="s">
        <v>30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6" x14ac:dyDescent="0.55000000000000004">
      <c r="A23" s="56" t="s">
        <v>20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55000000000000004">
      <c r="A24" s="54"/>
      <c r="B24" s="55"/>
      <c r="C24" s="20">
        <v>2021</v>
      </c>
      <c r="D24" s="19" t="s">
        <v>18</v>
      </c>
      <c r="E24" s="5" t="s">
        <v>17</v>
      </c>
      <c r="F24" s="6" t="s">
        <v>16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 x14ac:dyDescent="0.55000000000000004">
      <c r="A25" s="54"/>
      <c r="B25" s="55"/>
      <c r="C25" s="23">
        <v>0.34</v>
      </c>
      <c r="D25" s="23">
        <v>0.26</v>
      </c>
      <c r="E25" s="8">
        <v>0.2346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 x14ac:dyDescent="0.5500000000000000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8.8" x14ac:dyDescent="0.55000000000000004">
      <c r="A27" s="21"/>
      <c r="B27" s="22" t="s">
        <v>0</v>
      </c>
      <c r="C27" s="22" t="s">
        <v>1</v>
      </c>
      <c r="D27" s="22" t="s">
        <v>2</v>
      </c>
      <c r="E27" s="22" t="s">
        <v>3</v>
      </c>
      <c r="F27" s="22" t="s">
        <v>4</v>
      </c>
      <c r="G27" s="22" t="s">
        <v>5</v>
      </c>
      <c r="H27" s="22" t="s">
        <v>6</v>
      </c>
      <c r="I27" s="22" t="s">
        <v>7</v>
      </c>
      <c r="J27" s="22" t="s">
        <v>8</v>
      </c>
      <c r="K27" s="22" t="s">
        <v>9</v>
      </c>
      <c r="L27" s="22" t="s">
        <v>10</v>
      </c>
      <c r="M27" s="22" t="s">
        <v>11</v>
      </c>
      <c r="N27" s="22" t="s">
        <v>12</v>
      </c>
    </row>
    <row r="28" spans="1:14" x14ac:dyDescent="0.5500000000000000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21</v>
      </c>
      <c r="K28" s="17">
        <v>0.2</v>
      </c>
      <c r="L28" s="17">
        <v>0.2</v>
      </c>
      <c r="M28" s="17" t="s">
        <v>21</v>
      </c>
      <c r="N28" s="17" t="s">
        <v>21</v>
      </c>
    </row>
    <row r="29" spans="1:14" x14ac:dyDescent="0.55000000000000004">
      <c r="A29" s="30" t="s">
        <v>15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21</v>
      </c>
      <c r="K29" s="31">
        <v>0.31</v>
      </c>
      <c r="L29" s="31">
        <v>0.38</v>
      </c>
      <c r="M29" s="31" t="s">
        <v>21</v>
      </c>
      <c r="N29" s="31" t="s">
        <v>21</v>
      </c>
    </row>
    <row r="30" spans="1:14" x14ac:dyDescent="0.55000000000000004">
      <c r="A30" s="29" t="s">
        <v>13</v>
      </c>
      <c r="B30" s="23">
        <v>0.11</v>
      </c>
      <c r="C30" s="23">
        <v>0.27</v>
      </c>
      <c r="D30" s="23">
        <v>0.32</v>
      </c>
      <c r="E30" s="23">
        <v>7.0000000000000007E-2</v>
      </c>
      <c r="F30" s="23">
        <v>0.51</v>
      </c>
      <c r="G30" s="23"/>
      <c r="H30" s="23">
        <v>0.36</v>
      </c>
      <c r="I30" s="23">
        <v>0.18</v>
      </c>
      <c r="J30" s="23" t="s">
        <v>21</v>
      </c>
      <c r="K30" s="23">
        <v>0.26</v>
      </c>
      <c r="L30" s="23">
        <v>0.25</v>
      </c>
      <c r="M30" s="23" t="s">
        <v>21</v>
      </c>
      <c r="N30" s="23" t="s">
        <v>21</v>
      </c>
    </row>
    <row r="31" spans="1:14" ht="14.7" thickBot="1" x14ac:dyDescent="0.6">
      <c r="A31" s="13" t="s">
        <v>14</v>
      </c>
      <c r="B31" s="8">
        <v>0.16</v>
      </c>
      <c r="C31" s="8">
        <v>0.26579999999999998</v>
      </c>
      <c r="D31" s="8">
        <v>0.29409999999999997</v>
      </c>
      <c r="E31" s="8"/>
      <c r="F31" s="8"/>
      <c r="G31" s="8"/>
      <c r="H31" s="8">
        <v>0.18179999999999999</v>
      </c>
      <c r="I31" s="8">
        <v>6.6699999999999995E-2</v>
      </c>
      <c r="J31" s="8" t="s">
        <v>21</v>
      </c>
      <c r="K31" s="8">
        <v>0.23019999999999999</v>
      </c>
      <c r="L31" s="8">
        <v>0.2414</v>
      </c>
      <c r="M31" s="8" t="s">
        <v>21</v>
      </c>
      <c r="N31" s="8" t="s">
        <v>21</v>
      </c>
    </row>
    <row r="32" spans="1:14" ht="15" thickTop="1" thickBot="1" x14ac:dyDescent="0.6">
      <c r="A32" s="34">
        <v>2023</v>
      </c>
      <c r="B32" s="35">
        <f t="shared" ref="B32:I32" si="22">IF(((60%-B31)/8)*1+B31&gt;B29,((60%-B31)/8)*1+B31,B29)</f>
        <v>0.25</v>
      </c>
      <c r="C32" s="35">
        <f t="shared" si="22"/>
        <v>0.35</v>
      </c>
      <c r="D32" s="35">
        <f t="shared" si="22"/>
        <v>0.55000000000000004</v>
      </c>
      <c r="E32" s="35">
        <f t="shared" si="22"/>
        <v>0.41</v>
      </c>
      <c r="F32" s="35">
        <f t="shared" si="22"/>
        <v>0.72</v>
      </c>
      <c r="G32" s="35">
        <f t="shared" si="22"/>
        <v>0.4</v>
      </c>
      <c r="H32" s="35">
        <f t="shared" si="22"/>
        <v>0.48</v>
      </c>
      <c r="I32" s="35">
        <f t="shared" si="22"/>
        <v>0.18</v>
      </c>
      <c r="J32" s="35" t="s">
        <v>21</v>
      </c>
      <c r="K32" s="35">
        <f>IF(((60%-K31)/8)*1+K31&gt;K29,((60%-K31)/8)*1+K31,K29)</f>
        <v>0.31</v>
      </c>
      <c r="L32" s="35">
        <f>IF(((60%-L31)/8)*1+L31&gt;L29,((60%-L31)/8)*1+L31,L29)</f>
        <v>0.38</v>
      </c>
      <c r="M32" s="35" t="s">
        <v>21</v>
      </c>
      <c r="N32" s="36" t="s">
        <v>21</v>
      </c>
    </row>
    <row r="33" spans="1:14" ht="14.7" thickTop="1" x14ac:dyDescent="0.55000000000000004">
      <c r="A33" s="37">
        <v>2024</v>
      </c>
      <c r="B33" s="38">
        <f t="shared" ref="B33:E33" si="23">IF(B32&lt;58%,B32+((60%-B32)/7),IF(B32&lt;70%,B32+2%,B32+1%))</f>
        <v>0.3</v>
      </c>
      <c r="C33" s="38">
        <f t="shared" si="23"/>
        <v>0.38571428571428568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0.4285714285714286</v>
      </c>
      <c r="H33" s="38">
        <f t="shared" si="24"/>
        <v>0.49714285714285711</v>
      </c>
      <c r="I33" s="38">
        <f t="shared" si="24"/>
        <v>0.24</v>
      </c>
      <c r="J33" s="38" t="s">
        <v>21</v>
      </c>
      <c r="K33" s="38">
        <f t="shared" ref="K33:L33" si="25">IF(K32&lt;58%,K32+((60%-K32)/7),IF(K32&lt;70%,K32+2%,K32+1%))</f>
        <v>0.35142857142857142</v>
      </c>
      <c r="L33" s="38">
        <f t="shared" si="25"/>
        <v>0.41142857142857142</v>
      </c>
      <c r="M33" s="38" t="s">
        <v>21</v>
      </c>
      <c r="N33" s="38" t="s">
        <v>21</v>
      </c>
    </row>
    <row r="34" spans="1:14" x14ac:dyDescent="0.55000000000000004">
      <c r="A34" s="15">
        <v>2025</v>
      </c>
      <c r="B34" s="17">
        <f t="shared" ref="B34:E34" si="26">IF(B33&lt;58%,B33+((60%-B33)/6),IF(B33&lt;70%,B33+2%,B33+1%))</f>
        <v>0.35</v>
      </c>
      <c r="C34" s="17">
        <f t="shared" si="26"/>
        <v>0.42142857142857137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0.45714285714285718</v>
      </c>
      <c r="H34" s="17">
        <f t="shared" si="27"/>
        <v>0.51428571428571423</v>
      </c>
      <c r="I34" s="17">
        <f t="shared" si="27"/>
        <v>0.3</v>
      </c>
      <c r="J34" s="17" t="s">
        <v>21</v>
      </c>
      <c r="K34" s="17">
        <f t="shared" ref="K34:L34" si="28">IF(K33&lt;58%,K33+((60%-K33)/6),IF(K33&lt;70%,K33+2%,K33+1%))</f>
        <v>0.39285714285714285</v>
      </c>
      <c r="L34" s="17">
        <f t="shared" si="28"/>
        <v>0.44285714285714284</v>
      </c>
      <c r="M34" s="17" t="s">
        <v>21</v>
      </c>
      <c r="N34" s="17" t="s">
        <v>21</v>
      </c>
    </row>
    <row r="35" spans="1:14" x14ac:dyDescent="0.55000000000000004">
      <c r="A35" s="24">
        <v>2026</v>
      </c>
      <c r="B35" s="23">
        <f t="shared" ref="B35:E35" si="29">IF(B34&lt;58%,B34+((60%-B34)/5),IF(B34&lt;70%,B34+2%,B34+1%))</f>
        <v>0.39999999999999997</v>
      </c>
      <c r="C35" s="23">
        <f t="shared" si="29"/>
        <v>0.45714285714285707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0.48571428571428577</v>
      </c>
      <c r="H35" s="23">
        <f t="shared" si="30"/>
        <v>0.53142857142857136</v>
      </c>
      <c r="I35" s="23">
        <f t="shared" si="30"/>
        <v>0.36</v>
      </c>
      <c r="J35" s="23" t="s">
        <v>21</v>
      </c>
      <c r="K35" s="23">
        <f t="shared" ref="K35:L35" si="31">IF(K34&lt;58%,K34+((60%-K34)/5),IF(K34&lt;70%,K34+2%,K34+1%))</f>
        <v>0.43428571428571427</v>
      </c>
      <c r="L35" s="23">
        <f t="shared" si="31"/>
        <v>0.47428571428571425</v>
      </c>
      <c r="M35" s="23" t="s">
        <v>21</v>
      </c>
      <c r="N35" s="23" t="s">
        <v>21</v>
      </c>
    </row>
    <row r="36" spans="1:14" x14ac:dyDescent="0.55000000000000004">
      <c r="A36" s="15">
        <v>2027</v>
      </c>
      <c r="B36" s="17">
        <f t="shared" ref="B36:E36" si="32">IF(B35&lt;58%,B35+((60%-B35)/4),IF(B35&lt;70%,B35+2%,B35+1%))</f>
        <v>0.44999999999999996</v>
      </c>
      <c r="C36" s="17">
        <f t="shared" si="32"/>
        <v>0.49285714285714277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0.51428571428571435</v>
      </c>
      <c r="H36" s="17">
        <f t="shared" si="33"/>
        <v>0.54857142857142849</v>
      </c>
      <c r="I36" s="17">
        <f t="shared" si="33"/>
        <v>0.42</v>
      </c>
      <c r="J36" s="17" t="s">
        <v>21</v>
      </c>
      <c r="K36" s="17">
        <f t="shared" ref="K36:L36" si="34">IF(K35&lt;58%,K35+((60%-K35)/4),IF(K35&lt;70%,K35+2%,K35+1%))</f>
        <v>0.4757142857142857</v>
      </c>
      <c r="L36" s="17">
        <f t="shared" si="34"/>
        <v>0.50571428571428567</v>
      </c>
      <c r="M36" s="17" t="s">
        <v>21</v>
      </c>
      <c r="N36" s="17" t="s">
        <v>21</v>
      </c>
    </row>
    <row r="37" spans="1:14" x14ac:dyDescent="0.55000000000000004">
      <c r="A37" s="24">
        <v>2028</v>
      </c>
      <c r="B37" s="23">
        <f t="shared" ref="B37:E37" si="35">IF(B36&lt;58%,B36+((60%-B36)/3),IF(B36&lt;70%,B36+2%,B36+1%))</f>
        <v>0.49999999999999994</v>
      </c>
      <c r="C37" s="23">
        <f t="shared" si="35"/>
        <v>0.52857142857142847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0.54285714285714293</v>
      </c>
      <c r="H37" s="23">
        <f t="shared" si="36"/>
        <v>0.56571428571428561</v>
      </c>
      <c r="I37" s="23">
        <f t="shared" si="36"/>
        <v>0.48</v>
      </c>
      <c r="J37" s="23" t="s">
        <v>21</v>
      </c>
      <c r="K37" s="23">
        <f t="shared" ref="K37:L37" si="37">IF(K36&lt;58%,K36+((60%-K36)/3),IF(K36&lt;70%,K36+2%,K36+1%))</f>
        <v>0.51714285714285713</v>
      </c>
      <c r="L37" s="23">
        <f t="shared" si="37"/>
        <v>0.53714285714285714</v>
      </c>
      <c r="M37" s="23" t="s">
        <v>21</v>
      </c>
      <c r="N37" s="23" t="s">
        <v>21</v>
      </c>
    </row>
    <row r="38" spans="1:14" x14ac:dyDescent="0.55000000000000004">
      <c r="A38" s="15">
        <v>2029</v>
      </c>
      <c r="B38" s="17">
        <f t="shared" ref="B38:E38" si="38">IF(B37&lt;58%,B37+((60%-B37)/2),IF(B37&lt;70%,B37+2%,B37+1%))</f>
        <v>0.54999999999999993</v>
      </c>
      <c r="C38" s="17">
        <f t="shared" si="38"/>
        <v>0.56428571428571428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0.5714285714285714</v>
      </c>
      <c r="H38" s="17">
        <f t="shared" si="39"/>
        <v>0.58285714285714274</v>
      </c>
      <c r="I38" s="17">
        <f t="shared" si="39"/>
        <v>0.54</v>
      </c>
      <c r="J38" s="17" t="s">
        <v>21</v>
      </c>
      <c r="K38" s="17">
        <f t="shared" ref="K38:L38" si="40">IF(K37&lt;58%,K37+((60%-K37)/2),IF(K37&lt;70%,K37+2%,K37+1%))</f>
        <v>0.5585714285714285</v>
      </c>
      <c r="L38" s="17">
        <f t="shared" si="40"/>
        <v>0.56857142857142851</v>
      </c>
      <c r="M38" s="17" t="s">
        <v>21</v>
      </c>
      <c r="N38" s="17" t="s">
        <v>21</v>
      </c>
    </row>
    <row r="39" spans="1:14" x14ac:dyDescent="0.5500000000000000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</v>
      </c>
      <c r="H39" s="23">
        <f t="shared" si="42"/>
        <v>0.60285714285714276</v>
      </c>
      <c r="I39" s="23">
        <f t="shared" si="42"/>
        <v>0.6</v>
      </c>
      <c r="J39" s="23" t="s">
        <v>21</v>
      </c>
      <c r="K39" s="23">
        <f t="shared" ref="K39:L39" si="43">IF(K38&lt;58%,K38+((60%-K38)),IF(K38&lt;70%,K38+2%,K38+1%))</f>
        <v>0.6</v>
      </c>
      <c r="L39" s="23">
        <f t="shared" si="43"/>
        <v>0.6</v>
      </c>
      <c r="M39" s="23" t="s">
        <v>21</v>
      </c>
      <c r="N39" s="23" t="s">
        <v>21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abSelected="1" topLeftCell="C17" zoomScaleNormal="100" workbookViewId="0">
      <selection activeCell="K26" sqref="K26"/>
    </sheetView>
  </sheetViews>
  <sheetFormatPr defaultRowHeight="14.4" x14ac:dyDescent="0.55000000000000004"/>
  <cols>
    <col min="1" max="1" width="14" style="1" customWidth="1"/>
    <col min="2" max="15" width="11.68359375" customWidth="1"/>
  </cols>
  <sheetData>
    <row r="1" spans="1:14" s="2" customFormat="1" ht="15.6" x14ac:dyDescent="0.55000000000000004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 x14ac:dyDescent="0.55000000000000004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 x14ac:dyDescent="0.55000000000000004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x14ac:dyDescent="0.55000000000000004">
      <c r="A4" s="54"/>
      <c r="B4" s="55"/>
      <c r="C4" s="39"/>
      <c r="D4" s="6"/>
      <c r="E4" s="5" t="s">
        <v>17</v>
      </c>
      <c r="F4" s="6" t="s">
        <v>16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55000000000000004">
      <c r="A5" s="54"/>
      <c r="B5" s="55"/>
      <c r="C5" s="40"/>
      <c r="D5" s="40"/>
      <c r="E5" s="8">
        <v>0.31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 x14ac:dyDescent="0.5500000000000000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8" x14ac:dyDescent="0.55000000000000004">
      <c r="A7" s="10"/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</row>
    <row r="8" spans="1:14" s="2" customFormat="1" x14ac:dyDescent="0.55000000000000004">
      <c r="A8" s="30" t="s">
        <v>15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21</v>
      </c>
      <c r="K8" s="31">
        <v>0.43</v>
      </c>
      <c r="L8" s="31">
        <v>0.48</v>
      </c>
      <c r="M8" s="31" t="s">
        <v>21</v>
      </c>
      <c r="N8" s="31" t="s">
        <v>21</v>
      </c>
    </row>
    <row r="9" spans="1:14" s="2" customFormat="1" ht="14.7" thickBot="1" x14ac:dyDescent="0.6">
      <c r="A9" s="13" t="s">
        <v>14</v>
      </c>
      <c r="B9" s="8">
        <v>0.11</v>
      </c>
      <c r="C9" s="8">
        <v>0.36</v>
      </c>
      <c r="D9" s="8">
        <v>0.41</v>
      </c>
      <c r="E9" s="8">
        <v>0</v>
      </c>
      <c r="F9" s="8"/>
      <c r="G9" s="8"/>
      <c r="H9" s="8">
        <v>0.23</v>
      </c>
      <c r="I9" s="8">
        <v>3.5700000000000003E-2</v>
      </c>
      <c r="J9" s="8" t="s">
        <v>21</v>
      </c>
      <c r="K9" s="8">
        <v>0.31</v>
      </c>
      <c r="L9" s="8">
        <v>0.36</v>
      </c>
      <c r="M9" s="8" t="s">
        <v>21</v>
      </c>
      <c r="N9" s="8" t="s">
        <v>21</v>
      </c>
    </row>
    <row r="10" spans="1:14" s="2" customFormat="1" ht="15" thickTop="1" thickBot="1" x14ac:dyDescent="0.6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21</v>
      </c>
      <c r="K10" s="35">
        <f>IF(((60%-K9)/8)*1+K9&gt;K8,((60%-K9)/8)*1+K9,K8)</f>
        <v>0.43</v>
      </c>
      <c r="L10" s="35">
        <f>IF(((60%-L9)/8)*1+L9&gt;L8,((60%-L9)/8)*1+L9,L8)</f>
        <v>0.48</v>
      </c>
      <c r="M10" s="35" t="s">
        <v>21</v>
      </c>
      <c r="N10" s="36" t="s">
        <v>21</v>
      </c>
    </row>
    <row r="11" spans="1:14" s="2" customFormat="1" ht="14.7" thickTop="1" x14ac:dyDescent="0.55000000000000004">
      <c r="A11" s="32">
        <v>2024</v>
      </c>
      <c r="B11" s="33">
        <f t="shared" ref="B11:E11" si="1">IF(B10&lt;58%,B10+((60%-B10)/7),IF(B10&lt;70%,B10+2%,B10+1%))</f>
        <v>0.43714285714285711</v>
      </c>
      <c r="C11" s="33">
        <f t="shared" si="1"/>
        <v>0.49714285714285711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0.62</v>
      </c>
      <c r="I11" s="33">
        <f t="shared" si="2"/>
        <v>0.2742857142857143</v>
      </c>
      <c r="J11" s="33" t="s">
        <v>21</v>
      </c>
      <c r="K11" s="33">
        <f t="shared" ref="K11:L11" si="3">IF(K10&lt;58%,K10+((60%-K10)/7),IF(K10&lt;70%,K10+2%,K10+1%))</f>
        <v>0.45428571428571429</v>
      </c>
      <c r="L11" s="33">
        <f t="shared" si="3"/>
        <v>0.49714285714285711</v>
      </c>
      <c r="M11" s="33" t="s">
        <v>21</v>
      </c>
      <c r="N11" s="33" t="s">
        <v>21</v>
      </c>
    </row>
    <row r="12" spans="1:14" s="2" customFormat="1" x14ac:dyDescent="0.55000000000000004">
      <c r="A12" s="15">
        <v>2025</v>
      </c>
      <c r="B12" s="17">
        <f t="shared" ref="B12:E12" si="4">IF(B11&lt;58%,B11+((60%-B11)/6),IF(B11&lt;70%,B11+2%,B11+1%))</f>
        <v>0.46428571428571425</v>
      </c>
      <c r="C12" s="17">
        <f t="shared" si="4"/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0.64</v>
      </c>
      <c r="I12" s="17">
        <f t="shared" si="5"/>
        <v>0.32857142857142857</v>
      </c>
      <c r="J12" s="17" t="s">
        <v>21</v>
      </c>
      <c r="K12" s="17">
        <f t="shared" ref="K12:L12" si="6">IF(K11&lt;58%,K11+((60%-K11)/6),IF(K11&lt;70%,K11+2%,K11+1%))</f>
        <v>0.47857142857142859</v>
      </c>
      <c r="L12" s="17">
        <f t="shared" si="6"/>
        <v>0.51428571428571423</v>
      </c>
      <c r="M12" s="17" t="s">
        <v>21</v>
      </c>
      <c r="N12" s="17" t="s">
        <v>21</v>
      </c>
    </row>
    <row r="13" spans="1:14" s="2" customFormat="1" x14ac:dyDescent="0.55000000000000004">
      <c r="A13" s="18">
        <v>2026</v>
      </c>
      <c r="B13" s="14">
        <f t="shared" ref="B13:E13" si="7">IF(B12&lt;58%,B12+((60%-B12)/5),IF(B12&lt;70%,B12+2%,B12+1%))</f>
        <v>0.49142857142857138</v>
      </c>
      <c r="C13" s="14">
        <f t="shared" si="7"/>
        <v>0.53142857142857136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0.66</v>
      </c>
      <c r="I13" s="14">
        <f t="shared" si="8"/>
        <v>0.38285714285714284</v>
      </c>
      <c r="J13" s="14" t="s">
        <v>21</v>
      </c>
      <c r="K13" s="14">
        <f t="shared" ref="K13:L13" si="9">IF(K12&lt;58%,K12+((60%-K12)/5),IF(K12&lt;70%,K12+2%,K12+1%))</f>
        <v>0.50285714285714289</v>
      </c>
      <c r="L13" s="14">
        <f t="shared" si="9"/>
        <v>0.53142857142857136</v>
      </c>
      <c r="M13" s="14" t="s">
        <v>21</v>
      </c>
      <c r="N13" s="14" t="s">
        <v>21</v>
      </c>
    </row>
    <row r="14" spans="1:14" s="2" customFormat="1" x14ac:dyDescent="0.55000000000000004">
      <c r="A14" s="15">
        <v>2027</v>
      </c>
      <c r="B14" s="17">
        <f t="shared" ref="B14:E14" si="10">IF(B13&lt;58%,B13+((60%-B13)/4),IF(B13&lt;70%,B13+2%,B13+1%))</f>
        <v>0.51857142857142857</v>
      </c>
      <c r="C14" s="17">
        <f t="shared" si="10"/>
        <v>0.54857142857142849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0.68</v>
      </c>
      <c r="I14" s="17">
        <f t="shared" si="11"/>
        <v>0.43714285714285711</v>
      </c>
      <c r="J14" s="17" t="s">
        <v>21</v>
      </c>
      <c r="K14" s="17">
        <f t="shared" ref="K14:L14" si="12">IF(K13&lt;58%,K13+((60%-K13)/4),IF(K13&lt;70%,K13+2%,K13+1%))</f>
        <v>0.52714285714285714</v>
      </c>
      <c r="L14" s="17">
        <f t="shared" si="12"/>
        <v>0.54857142857142849</v>
      </c>
      <c r="M14" s="17" t="s">
        <v>21</v>
      </c>
      <c r="N14" s="17" t="s">
        <v>21</v>
      </c>
    </row>
    <row r="15" spans="1:14" s="2" customFormat="1" x14ac:dyDescent="0.55000000000000004">
      <c r="A15" s="18">
        <v>2028</v>
      </c>
      <c r="B15" s="14">
        <f t="shared" ref="B15:E15" si="13">IF(B14&lt;58%,B14+((60%-B14)/3),IF(B14&lt;70%,B14+2%,B14+1%))</f>
        <v>0.54571428571428571</v>
      </c>
      <c r="C15" s="14">
        <f t="shared" si="13"/>
        <v>0.56571428571428561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0.70000000000000007</v>
      </c>
      <c r="I15" s="14">
        <f t="shared" si="14"/>
        <v>0.49142857142857138</v>
      </c>
      <c r="J15" s="14" t="s">
        <v>21</v>
      </c>
      <c r="K15" s="14">
        <f t="shared" ref="K15:L15" si="15">IF(K14&lt;58%,K14+((60%-K14)/3),IF(K14&lt;70%,K14+2%,K14+1%))</f>
        <v>0.55142857142857138</v>
      </c>
      <c r="L15" s="14">
        <f t="shared" si="15"/>
        <v>0.56571428571428561</v>
      </c>
      <c r="M15" s="14" t="s">
        <v>21</v>
      </c>
      <c r="N15" s="14" t="s">
        <v>21</v>
      </c>
    </row>
    <row r="16" spans="1:14" s="2" customFormat="1" x14ac:dyDescent="0.55000000000000004">
      <c r="A16" s="15">
        <v>2029</v>
      </c>
      <c r="B16" s="17">
        <f t="shared" ref="B16:E16" si="16">IF(B15&lt;58%,B15+((60%-B15)/2),IF(B15&lt;70%,B15+2%,B15+1%))</f>
        <v>0.57285714285714284</v>
      </c>
      <c r="C16" s="17">
        <f t="shared" si="16"/>
        <v>0.58285714285714274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0.71000000000000008</v>
      </c>
      <c r="I16" s="17">
        <f t="shared" si="17"/>
        <v>0.54571428571428571</v>
      </c>
      <c r="J16" s="17" t="s">
        <v>21</v>
      </c>
      <c r="K16" s="17">
        <f t="shared" ref="K16:L16" si="18">IF(K15&lt;58%,K15+((60%-K15)/2),IF(K15&lt;70%,K15+2%,K15+1%))</f>
        <v>0.57571428571428562</v>
      </c>
      <c r="L16" s="17">
        <f t="shared" si="18"/>
        <v>0.58285714285714274</v>
      </c>
      <c r="M16" s="17" t="s">
        <v>21</v>
      </c>
      <c r="N16" s="17" t="s">
        <v>21</v>
      </c>
    </row>
    <row r="17" spans="1:14" s="2" customFormat="1" x14ac:dyDescent="0.55000000000000004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0.60285714285714276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0.72000000000000008</v>
      </c>
      <c r="I17" s="14">
        <f t="shared" si="20"/>
        <v>0.6</v>
      </c>
      <c r="J17" s="14" t="s">
        <v>21</v>
      </c>
      <c r="K17" s="14">
        <f t="shared" ref="K17:L17" si="21">IF(K16&lt;58%,K16+((60%-K16)),IF(K16&lt;70%,K16+2%,K16+1%))</f>
        <v>0.6</v>
      </c>
      <c r="L17" s="14">
        <f t="shared" si="21"/>
        <v>0.60285714285714276</v>
      </c>
      <c r="M17" s="14" t="s">
        <v>21</v>
      </c>
      <c r="N17" s="14" t="s">
        <v>21</v>
      </c>
    </row>
    <row r="19" spans="1:14" ht="15.6" x14ac:dyDescent="0.55000000000000004">
      <c r="A19" s="56" t="s">
        <v>23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 x14ac:dyDescent="0.55000000000000004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 x14ac:dyDescent="0.55000000000000004">
      <c r="A21" s="56" t="s">
        <v>20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55000000000000004">
      <c r="A22" s="54"/>
      <c r="B22" s="55"/>
      <c r="C22" s="39"/>
      <c r="D22" s="6"/>
      <c r="E22" s="5" t="s">
        <v>17</v>
      </c>
      <c r="F22" s="6" t="s">
        <v>16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55000000000000004">
      <c r="A23" s="54"/>
      <c r="B23" s="55"/>
      <c r="C23" s="40"/>
      <c r="D23" s="40"/>
      <c r="E23" s="8">
        <v>0.19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 x14ac:dyDescent="0.5500000000000000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8" x14ac:dyDescent="0.55000000000000004">
      <c r="A25" s="21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4</v>
      </c>
      <c r="G25" s="22" t="s">
        <v>5</v>
      </c>
      <c r="H25" s="22" t="s">
        <v>6</v>
      </c>
      <c r="I25" s="22" t="s">
        <v>7</v>
      </c>
      <c r="J25" s="22" t="s">
        <v>8</v>
      </c>
      <c r="K25" s="22" t="s">
        <v>9</v>
      </c>
      <c r="L25" s="22" t="s">
        <v>10</v>
      </c>
      <c r="M25" s="22" t="s">
        <v>11</v>
      </c>
      <c r="N25" s="22" t="s">
        <v>12</v>
      </c>
    </row>
    <row r="26" spans="1:14" x14ac:dyDescent="0.55000000000000004">
      <c r="A26" s="30" t="s">
        <v>15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21</v>
      </c>
      <c r="K26" s="31">
        <v>0.31</v>
      </c>
      <c r="L26" s="31">
        <v>0.35</v>
      </c>
      <c r="M26" s="31" t="s">
        <v>21</v>
      </c>
      <c r="N26" s="31" t="s">
        <v>21</v>
      </c>
    </row>
    <row r="27" spans="1:14" ht="14.7" thickBot="1" x14ac:dyDescent="0.6">
      <c r="A27" s="13" t="s">
        <v>14</v>
      </c>
      <c r="B27" s="8">
        <v>0</v>
      </c>
      <c r="C27" s="8">
        <v>0.26</v>
      </c>
      <c r="D27" s="8">
        <v>0.28999999999999998</v>
      </c>
      <c r="E27" s="8"/>
      <c r="F27" s="8"/>
      <c r="G27" s="8"/>
      <c r="H27" s="8">
        <v>0.15379999999999999</v>
      </c>
      <c r="I27" s="8">
        <v>3.5700000000000003E-2</v>
      </c>
      <c r="J27" s="8" t="s">
        <v>21</v>
      </c>
      <c r="K27" s="8">
        <v>0.17</v>
      </c>
      <c r="L27" s="8">
        <v>0.32650000000000001</v>
      </c>
      <c r="M27" s="8" t="s">
        <v>21</v>
      </c>
      <c r="N27" s="8" t="s">
        <v>21</v>
      </c>
    </row>
    <row r="28" spans="1:14" ht="15" thickTop="1" thickBot="1" x14ac:dyDescent="0.6">
      <c r="A28" s="34">
        <v>2023</v>
      </c>
      <c r="B28" s="35">
        <f t="shared" ref="B28:I28" si="22">IF(((60%-B27)/8)*1+B27&gt;B26,((60%-B27)/8)*1+B27,B26)</f>
        <v>0.24</v>
      </c>
      <c r="C28" s="35">
        <f t="shared" si="22"/>
        <v>0.35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0.46</v>
      </c>
      <c r="I28" s="35">
        <f t="shared" si="22"/>
        <v>0.16</v>
      </c>
      <c r="J28" s="35" t="s">
        <v>21</v>
      </c>
      <c r="K28" s="35">
        <v>0.31</v>
      </c>
      <c r="L28" s="35">
        <f>IF(((60%-L27)/8)*1+L27&gt;L26,((60%-L27)/8)*1+L27,L26)</f>
        <v>0.36068749999999999</v>
      </c>
      <c r="M28" s="35" t="s">
        <v>21</v>
      </c>
      <c r="N28" s="36" t="s">
        <v>21</v>
      </c>
    </row>
    <row r="29" spans="1:14" ht="14.7" thickTop="1" x14ac:dyDescent="0.55000000000000004">
      <c r="A29" s="37">
        <v>2024</v>
      </c>
      <c r="B29" s="38">
        <f t="shared" ref="B29:E29" si="23">IF(B28&lt;58%,B28+((60%-B28)/7),IF(B28&lt;70%,B28+2%,B28+1%))</f>
        <v>0.29142857142857143</v>
      </c>
      <c r="C29" s="38">
        <f t="shared" si="23"/>
        <v>0.38571428571428568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0.48000000000000004</v>
      </c>
      <c r="I29" s="38">
        <f t="shared" si="24"/>
        <v>0.22285714285714286</v>
      </c>
      <c r="J29" s="38" t="s">
        <v>21</v>
      </c>
      <c r="K29" s="38">
        <f t="shared" ref="K29:L29" si="25">IF(K28&lt;58%,K28+((60%-K28)/7),IF(K28&lt;70%,K28+2%,K28+1%))</f>
        <v>0.35142857142857142</v>
      </c>
      <c r="L29" s="38">
        <f t="shared" si="25"/>
        <v>0.39487499999999998</v>
      </c>
      <c r="M29" s="38" t="s">
        <v>21</v>
      </c>
      <c r="N29" s="38" t="s">
        <v>21</v>
      </c>
    </row>
    <row r="30" spans="1:14" x14ac:dyDescent="0.55000000000000004">
      <c r="A30" s="15">
        <v>2025</v>
      </c>
      <c r="B30" s="17">
        <f t="shared" ref="B30:E30" si="26">IF(B29&lt;58%,B29+((60%-B29)/6),IF(B29&lt;70%,B29+2%,B29+1%))</f>
        <v>0.34285714285714286</v>
      </c>
      <c r="C30" s="17">
        <f t="shared" si="26"/>
        <v>0.42142857142857137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0.5</v>
      </c>
      <c r="I30" s="17">
        <f t="shared" si="27"/>
        <v>0.2857142857142857</v>
      </c>
      <c r="J30" s="17" t="s">
        <v>21</v>
      </c>
      <c r="K30" s="17">
        <f t="shared" ref="K30:L30" si="28">IF(K29&lt;58%,K29+((60%-K29)/6),IF(K29&lt;70%,K29+2%,K29+1%))</f>
        <v>0.39285714285714285</v>
      </c>
      <c r="L30" s="17">
        <f t="shared" si="28"/>
        <v>0.42906249999999996</v>
      </c>
      <c r="M30" s="17" t="s">
        <v>21</v>
      </c>
      <c r="N30" s="17" t="s">
        <v>21</v>
      </c>
    </row>
    <row r="31" spans="1:14" x14ac:dyDescent="0.55000000000000004">
      <c r="A31" s="24">
        <v>2026</v>
      </c>
      <c r="B31" s="23">
        <f t="shared" ref="B31:E31" si="29">IF(B30&lt;58%,B30+((60%-B30)/5),IF(B30&lt;70%,B30+2%,B30+1%))</f>
        <v>0.39428571428571429</v>
      </c>
      <c r="C31" s="23">
        <f t="shared" si="29"/>
        <v>0.45714285714285707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0.52</v>
      </c>
      <c r="I31" s="23">
        <f t="shared" si="30"/>
        <v>0.34857142857142853</v>
      </c>
      <c r="J31" s="23" t="s">
        <v>21</v>
      </c>
      <c r="K31" s="23">
        <f t="shared" ref="K31:L31" si="31">IF(K30&lt;58%,K30+((60%-K30)/5),IF(K30&lt;70%,K30+2%,K30+1%))</f>
        <v>0.43428571428571427</v>
      </c>
      <c r="L31" s="23">
        <f t="shared" si="31"/>
        <v>0.46324999999999994</v>
      </c>
      <c r="M31" s="23" t="s">
        <v>21</v>
      </c>
      <c r="N31" s="23" t="s">
        <v>21</v>
      </c>
    </row>
    <row r="32" spans="1:14" x14ac:dyDescent="0.55000000000000004">
      <c r="A32" s="15">
        <v>2027</v>
      </c>
      <c r="B32" s="17">
        <f t="shared" ref="B32:E32" si="32">IF(B31&lt;58%,B31+((60%-B31)/4),IF(B31&lt;70%,B31+2%,B31+1%))</f>
        <v>0.44571428571428573</v>
      </c>
      <c r="C32" s="17">
        <f t="shared" si="32"/>
        <v>0.49285714285714277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0.54</v>
      </c>
      <c r="I32" s="17">
        <f t="shared" si="33"/>
        <v>0.41142857142857137</v>
      </c>
      <c r="J32" s="17" t="s">
        <v>21</v>
      </c>
      <c r="K32" s="17">
        <f t="shared" ref="K32:L32" si="34">IF(K31&lt;58%,K31+((60%-K31)/4),IF(K31&lt;70%,K31+2%,K31+1%))</f>
        <v>0.4757142857142857</v>
      </c>
      <c r="L32" s="17">
        <f t="shared" si="34"/>
        <v>0.49743749999999998</v>
      </c>
      <c r="M32" s="17" t="s">
        <v>21</v>
      </c>
      <c r="N32" s="17" t="s">
        <v>21</v>
      </c>
    </row>
    <row r="33" spans="1:14" x14ac:dyDescent="0.55000000000000004">
      <c r="A33" s="24">
        <v>2028</v>
      </c>
      <c r="B33" s="23">
        <f t="shared" ref="B33:E33" si="35">IF(B32&lt;58%,B32+((60%-B32)/3),IF(B32&lt;70%,B32+2%,B32+1%))</f>
        <v>0.49714285714285716</v>
      </c>
      <c r="C33" s="23">
        <f t="shared" si="35"/>
        <v>0.52857142857142847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0.56000000000000005</v>
      </c>
      <c r="I33" s="23">
        <f t="shared" si="36"/>
        <v>0.47428571428571425</v>
      </c>
      <c r="J33" s="23" t="s">
        <v>21</v>
      </c>
      <c r="K33" s="23">
        <f t="shared" ref="K33:L33" si="37">IF(K32&lt;58%,K32+((60%-K32)/3),IF(K32&lt;70%,K32+2%,K32+1%))</f>
        <v>0.51714285714285713</v>
      </c>
      <c r="L33" s="23">
        <f t="shared" si="37"/>
        <v>0.53162500000000001</v>
      </c>
      <c r="M33" s="23" t="s">
        <v>21</v>
      </c>
      <c r="N33" s="23" t="s">
        <v>21</v>
      </c>
    </row>
    <row r="34" spans="1:14" x14ac:dyDescent="0.55000000000000004">
      <c r="A34" s="15">
        <v>2029</v>
      </c>
      <c r="B34" s="17">
        <f t="shared" ref="B34:E34" si="38">IF(B33&lt;58%,B33+((60%-B33)/2),IF(B33&lt;70%,B33+2%,B33+1%))</f>
        <v>0.5485714285714286</v>
      </c>
      <c r="C34" s="17">
        <f t="shared" si="38"/>
        <v>0.56428571428571428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0.58000000000000007</v>
      </c>
      <c r="I34" s="17">
        <f t="shared" si="39"/>
        <v>0.53714285714285714</v>
      </c>
      <c r="J34" s="17" t="s">
        <v>21</v>
      </c>
      <c r="K34" s="17">
        <f t="shared" ref="K34:L34" si="40">IF(K33&lt;58%,K33+((60%-K33)/2),IF(K33&lt;70%,K33+2%,K33+1%))</f>
        <v>0.5585714285714285</v>
      </c>
      <c r="L34" s="17">
        <f t="shared" si="40"/>
        <v>0.56581250000000005</v>
      </c>
      <c r="M34" s="17" t="s">
        <v>21</v>
      </c>
      <c r="N34" s="17" t="s">
        <v>21</v>
      </c>
    </row>
    <row r="35" spans="1:14" x14ac:dyDescent="0.5500000000000000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0.60000000000000009</v>
      </c>
      <c r="I35" s="23">
        <f t="shared" si="42"/>
        <v>0.6</v>
      </c>
      <c r="J35" s="23" t="s">
        <v>21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21</v>
      </c>
      <c r="N35" s="23" t="s">
        <v>21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opLeftCell="A4" zoomScaleNormal="100" workbookViewId="0">
      <selection activeCell="G9" sqref="G9"/>
    </sheetView>
  </sheetViews>
  <sheetFormatPr defaultRowHeight="14.4" x14ac:dyDescent="0.55000000000000004"/>
  <cols>
    <col min="1" max="1" width="14" style="1" customWidth="1"/>
    <col min="2" max="15" width="11.68359375" customWidth="1"/>
  </cols>
  <sheetData>
    <row r="1" spans="1:14" s="2" customFormat="1" ht="15.6" x14ac:dyDescent="0.55000000000000004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 x14ac:dyDescent="0.55000000000000004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 x14ac:dyDescent="0.55000000000000004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x14ac:dyDescent="0.55000000000000004">
      <c r="A4" s="54"/>
      <c r="B4" s="55"/>
      <c r="C4" s="39"/>
      <c r="D4" s="6"/>
      <c r="E4" s="5" t="s">
        <v>17</v>
      </c>
      <c r="F4" s="6" t="s">
        <v>16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55000000000000004">
      <c r="A5" s="54"/>
      <c r="B5" s="55"/>
      <c r="C5" s="40"/>
      <c r="D5" s="40"/>
      <c r="E5" s="8">
        <v>0.38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 x14ac:dyDescent="0.5500000000000000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8" x14ac:dyDescent="0.55000000000000004">
      <c r="A7" s="10"/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</row>
    <row r="8" spans="1:14" s="2" customFormat="1" x14ac:dyDescent="0.55000000000000004">
      <c r="A8" s="30" t="s">
        <v>15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21</v>
      </c>
      <c r="K8" s="31">
        <v>0.47</v>
      </c>
      <c r="L8" s="31">
        <v>0.46</v>
      </c>
      <c r="M8" s="31" t="s">
        <v>21</v>
      </c>
      <c r="N8" s="31" t="s">
        <v>21</v>
      </c>
    </row>
    <row r="9" spans="1:14" s="2" customFormat="1" ht="14.7" thickBot="1" x14ac:dyDescent="0.6">
      <c r="A9" s="13" t="s">
        <v>14</v>
      </c>
      <c r="B9" s="8">
        <v>0.38</v>
      </c>
      <c r="C9" s="8">
        <v>0.39</v>
      </c>
      <c r="D9" s="8">
        <v>0.43</v>
      </c>
      <c r="E9" s="8"/>
      <c r="F9" s="8">
        <v>0</v>
      </c>
      <c r="G9" s="8">
        <v>0</v>
      </c>
      <c r="H9" s="8">
        <v>0.43</v>
      </c>
      <c r="I9" s="8">
        <v>0.13</v>
      </c>
      <c r="J9" s="8" t="s">
        <v>21</v>
      </c>
      <c r="K9" s="8">
        <v>0.37</v>
      </c>
      <c r="L9" s="8">
        <v>0.45</v>
      </c>
      <c r="M9" s="8" t="s">
        <v>21</v>
      </c>
      <c r="N9" s="8" t="s">
        <v>21</v>
      </c>
    </row>
    <row r="10" spans="1:14" s="2" customFormat="1" ht="15" thickTop="1" thickBot="1" x14ac:dyDescent="0.6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21</v>
      </c>
      <c r="K10" s="35">
        <f>IF(((60%-K9)/8)*1+K9&gt;K8,((60%-K9)/8)*1+K9,K8)</f>
        <v>0.47</v>
      </c>
      <c r="L10" s="35">
        <f>IF(((60%-L9)/8)*1+L9&gt;L8,((60%-L9)/8)*1+L9,L8)</f>
        <v>0.46875</v>
      </c>
      <c r="M10" s="35" t="s">
        <v>21</v>
      </c>
      <c r="N10" s="36" t="s">
        <v>21</v>
      </c>
    </row>
    <row r="11" spans="1:14" s="2" customFormat="1" ht="14.7" thickTop="1" x14ac:dyDescent="0.55000000000000004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0.66</v>
      </c>
      <c r="I11" s="33">
        <f t="shared" si="2"/>
        <v>0.2742857142857143</v>
      </c>
      <c r="J11" s="33" t="s">
        <v>21</v>
      </c>
      <c r="K11" s="33">
        <f t="shared" ref="K11:L11" si="3">IF(K10&lt;58%,K10+((60%-K10)/7),IF(K10&lt;70%,K10+2%,K10+1%))</f>
        <v>0.48857142857142855</v>
      </c>
      <c r="L11" s="33">
        <f t="shared" si="3"/>
        <v>0.48749999999999999</v>
      </c>
      <c r="M11" s="33" t="s">
        <v>21</v>
      </c>
      <c r="N11" s="33" t="s">
        <v>21</v>
      </c>
    </row>
    <row r="12" spans="1:14" s="2" customFormat="1" x14ac:dyDescent="0.55000000000000004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0.53571428571428581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0.68</v>
      </c>
      <c r="I12" s="17">
        <f t="shared" si="5"/>
        <v>0.32857142857142857</v>
      </c>
      <c r="J12" s="17" t="s">
        <v>21</v>
      </c>
      <c r="K12" s="17">
        <f t="shared" ref="K12:L12" si="6">IF(K11&lt;58%,K11+((60%-K11)/6),IF(K11&lt;70%,K11+2%,K11+1%))</f>
        <v>0.50714285714285712</v>
      </c>
      <c r="L12" s="17">
        <f t="shared" si="6"/>
        <v>0.50624999999999998</v>
      </c>
      <c r="M12" s="17" t="s">
        <v>21</v>
      </c>
      <c r="N12" s="17" t="s">
        <v>21</v>
      </c>
    </row>
    <row r="13" spans="1:14" s="2" customFormat="1" x14ac:dyDescent="0.55000000000000004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0.5485714285714286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0.70000000000000007</v>
      </c>
      <c r="I13" s="14">
        <f t="shared" si="8"/>
        <v>0.38285714285714284</v>
      </c>
      <c r="J13" s="14" t="s">
        <v>21</v>
      </c>
      <c r="K13" s="14">
        <f t="shared" ref="K13:L13" si="9">IF(K12&lt;58%,K12+((60%-K12)/5),IF(K12&lt;70%,K12+2%,K12+1%))</f>
        <v>0.52571428571428569</v>
      </c>
      <c r="L13" s="14">
        <f t="shared" si="9"/>
        <v>0.52500000000000002</v>
      </c>
      <c r="M13" s="14" t="s">
        <v>21</v>
      </c>
      <c r="N13" s="14" t="s">
        <v>21</v>
      </c>
    </row>
    <row r="14" spans="1:14" s="2" customFormat="1" x14ac:dyDescent="0.55000000000000004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0.56142857142857139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0.71000000000000008</v>
      </c>
      <c r="I14" s="17">
        <f t="shared" si="11"/>
        <v>0.43714285714285711</v>
      </c>
      <c r="J14" s="17" t="s">
        <v>21</v>
      </c>
      <c r="K14" s="17">
        <f t="shared" ref="K14:L14" si="12">IF(K13&lt;58%,K13+((60%-K13)/4),IF(K13&lt;70%,K13+2%,K13+1%))</f>
        <v>0.54428571428571426</v>
      </c>
      <c r="L14" s="17">
        <f t="shared" si="12"/>
        <v>0.54374999999999996</v>
      </c>
      <c r="M14" s="17" t="s">
        <v>21</v>
      </c>
      <c r="N14" s="17" t="s">
        <v>21</v>
      </c>
    </row>
    <row r="15" spans="1:14" s="2" customFormat="1" x14ac:dyDescent="0.55000000000000004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0.57428571428571429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0.72000000000000008</v>
      </c>
      <c r="I15" s="14">
        <f t="shared" si="14"/>
        <v>0.49142857142857138</v>
      </c>
      <c r="J15" s="14" t="s">
        <v>21</v>
      </c>
      <c r="K15" s="14">
        <f t="shared" ref="K15:L15" si="15">IF(K14&lt;58%,K14+((60%-K14)/3),IF(K14&lt;70%,K14+2%,K14+1%))</f>
        <v>0.56285714285714283</v>
      </c>
      <c r="L15" s="14">
        <f t="shared" si="15"/>
        <v>0.5625</v>
      </c>
      <c r="M15" s="14" t="s">
        <v>21</v>
      </c>
      <c r="N15" s="14" t="s">
        <v>21</v>
      </c>
    </row>
    <row r="16" spans="1:14" s="2" customFormat="1" x14ac:dyDescent="0.55000000000000004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0.58714285714285719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0.73000000000000009</v>
      </c>
      <c r="I16" s="17">
        <f t="shared" si="17"/>
        <v>0.54571428571428571</v>
      </c>
      <c r="J16" s="17" t="s">
        <v>21</v>
      </c>
      <c r="K16" s="17">
        <f t="shared" ref="K16:L16" si="18">IF(K15&lt;58%,K15+((60%-K15)/2),IF(K15&lt;70%,K15+2%,K15+1%))</f>
        <v>0.58142857142857141</v>
      </c>
      <c r="L16" s="17">
        <f t="shared" si="18"/>
        <v>0.58125000000000004</v>
      </c>
      <c r="M16" s="17" t="s">
        <v>21</v>
      </c>
      <c r="N16" s="17" t="s">
        <v>21</v>
      </c>
    </row>
    <row r="17" spans="1:14" s="2" customFormat="1" x14ac:dyDescent="0.55000000000000004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0.60714285714285721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0.7400000000000001</v>
      </c>
      <c r="I17" s="14">
        <f t="shared" si="20"/>
        <v>0.6</v>
      </c>
      <c r="J17" s="14" t="s">
        <v>21</v>
      </c>
      <c r="K17" s="14">
        <f t="shared" ref="K17:L17" si="21">IF(K16&lt;58%,K16+((60%-K16)),IF(K16&lt;70%,K16+2%,K16+1%))</f>
        <v>0.60142857142857142</v>
      </c>
      <c r="L17" s="14">
        <f t="shared" si="21"/>
        <v>0.60125000000000006</v>
      </c>
      <c r="M17" s="14" t="s">
        <v>21</v>
      </c>
      <c r="N17" s="14" t="s">
        <v>21</v>
      </c>
    </row>
    <row r="19" spans="1:14" ht="15.6" x14ac:dyDescent="0.55000000000000004">
      <c r="A19" s="56" t="s">
        <v>26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 x14ac:dyDescent="0.55000000000000004">
      <c r="A20" s="53" t="s">
        <v>34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 x14ac:dyDescent="0.55000000000000004">
      <c r="A21" s="56" t="s">
        <v>20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55000000000000004">
      <c r="A22" s="54"/>
      <c r="B22" s="55"/>
      <c r="C22" s="39"/>
      <c r="D22" s="6"/>
      <c r="E22" s="5" t="s">
        <v>17</v>
      </c>
      <c r="F22" s="6" t="s">
        <v>16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55000000000000004">
      <c r="A23" s="54"/>
      <c r="B23" s="55"/>
      <c r="C23" s="40"/>
      <c r="D23" s="40"/>
      <c r="E23" s="8">
        <v>0.37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 x14ac:dyDescent="0.5500000000000000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8" x14ac:dyDescent="0.55000000000000004">
      <c r="A25" s="21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4</v>
      </c>
      <c r="G25" s="22" t="s">
        <v>5</v>
      </c>
      <c r="H25" s="22" t="s">
        <v>6</v>
      </c>
      <c r="I25" s="22" t="s">
        <v>7</v>
      </c>
      <c r="J25" s="22" t="s">
        <v>8</v>
      </c>
      <c r="K25" s="22" t="s">
        <v>9</v>
      </c>
      <c r="L25" s="22" t="s">
        <v>10</v>
      </c>
      <c r="M25" s="22" t="s">
        <v>11</v>
      </c>
      <c r="N25" s="22" t="s">
        <v>12</v>
      </c>
    </row>
    <row r="26" spans="1:14" x14ac:dyDescent="0.55000000000000004">
      <c r="A26" s="30" t="s">
        <v>15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21</v>
      </c>
      <c r="K26" s="31">
        <v>0.37</v>
      </c>
      <c r="L26" s="31">
        <v>0.41</v>
      </c>
      <c r="M26" s="31" t="s">
        <v>21</v>
      </c>
      <c r="N26" s="31" t="s">
        <v>21</v>
      </c>
    </row>
    <row r="27" spans="1:14" ht="14.7" thickBot="1" x14ac:dyDescent="0.6">
      <c r="A27" s="13" t="s">
        <v>14</v>
      </c>
      <c r="B27" s="8">
        <v>0.25</v>
      </c>
      <c r="C27" s="8">
        <v>0.41</v>
      </c>
      <c r="D27" s="8">
        <v>0.43</v>
      </c>
      <c r="E27" s="8"/>
      <c r="F27" s="8">
        <v>0.5</v>
      </c>
      <c r="G27" s="8">
        <v>0.33</v>
      </c>
      <c r="H27" s="8">
        <v>0.28999999999999998</v>
      </c>
      <c r="I27" s="8">
        <v>0.13</v>
      </c>
      <c r="J27" s="8" t="s">
        <v>21</v>
      </c>
      <c r="K27" s="8">
        <v>0.33</v>
      </c>
      <c r="L27" s="8">
        <v>55</v>
      </c>
      <c r="M27" s="8" t="s">
        <v>21</v>
      </c>
      <c r="N27" s="8" t="s">
        <v>21</v>
      </c>
    </row>
    <row r="28" spans="1:14" ht="15" thickTop="1" thickBot="1" x14ac:dyDescent="0.6">
      <c r="A28" s="34">
        <v>2023</v>
      </c>
      <c r="B28" s="35">
        <f t="shared" ref="B28:I28" si="22">IF(((60%-B27)/8)*1+B27&gt;B26,((60%-B27)/8)*1+B27,B26)</f>
        <v>0.3</v>
      </c>
      <c r="C28" s="35">
        <f t="shared" si="22"/>
        <v>0.43374999999999997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0.52</v>
      </c>
      <c r="I28" s="35">
        <f t="shared" si="22"/>
        <v>0.18875</v>
      </c>
      <c r="J28" s="35" t="s">
        <v>21</v>
      </c>
      <c r="K28" s="35">
        <f>IF(((60%-K27)/8)*1+K27&gt;K26,((60%-K27)/8)*1+K27,K26)</f>
        <v>0.37</v>
      </c>
      <c r="L28" s="35">
        <f>IF(((60%-L27)/8)*1+L27&gt;L26,((60%-L27)/8)*1+L27,L26)</f>
        <v>48.2</v>
      </c>
      <c r="M28" s="35" t="s">
        <v>21</v>
      </c>
      <c r="N28" s="36" t="s">
        <v>21</v>
      </c>
    </row>
    <row r="29" spans="1:14" ht="14.7" thickTop="1" x14ac:dyDescent="0.55000000000000004">
      <c r="A29" s="37">
        <v>2024</v>
      </c>
      <c r="B29" s="38">
        <f t="shared" ref="B29:E29" si="23">IF(B28&lt;58%,B28+((60%-B28)/7),IF(B28&lt;70%,B28+2%,B28+1%))</f>
        <v>0.34285714285714286</v>
      </c>
      <c r="C29" s="38">
        <f t="shared" si="23"/>
        <v>0.45749999999999996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0.53142857142857147</v>
      </c>
      <c r="I29" s="38">
        <f t="shared" si="24"/>
        <v>0.2475</v>
      </c>
      <c r="J29" s="38" t="s">
        <v>21</v>
      </c>
      <c r="K29" s="38">
        <f t="shared" ref="K29:L29" si="25">IF(K28&lt;58%,K28+((60%-K28)/7),IF(K28&lt;70%,K28+2%,K28+1%))</f>
        <v>0.40285714285714286</v>
      </c>
      <c r="L29" s="38">
        <f t="shared" si="25"/>
        <v>48.21</v>
      </c>
      <c r="M29" s="38" t="s">
        <v>21</v>
      </c>
      <c r="N29" s="38" t="s">
        <v>21</v>
      </c>
    </row>
    <row r="30" spans="1:14" x14ac:dyDescent="0.55000000000000004">
      <c r="A30" s="15">
        <v>2025</v>
      </c>
      <c r="B30" s="17">
        <f t="shared" ref="B30:E30" si="26">IF(B29&lt;58%,B29+((60%-B29)/6),IF(B29&lt;70%,B29+2%,B29+1%))</f>
        <v>0.38571428571428573</v>
      </c>
      <c r="C30" s="17">
        <f t="shared" si="26"/>
        <v>0.48124999999999996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0.54285714285714293</v>
      </c>
      <c r="I30" s="17">
        <f t="shared" si="27"/>
        <v>0.30625000000000002</v>
      </c>
      <c r="J30" s="17" t="s">
        <v>21</v>
      </c>
      <c r="K30" s="17">
        <f t="shared" ref="K30:L30" si="28">IF(K29&lt;58%,K29+((60%-K29)/6),IF(K29&lt;70%,K29+2%,K29+1%))</f>
        <v>0.43571428571428572</v>
      </c>
      <c r="L30" s="17">
        <f t="shared" si="28"/>
        <v>48.22</v>
      </c>
      <c r="M30" s="17" t="s">
        <v>21</v>
      </c>
      <c r="N30" s="17" t="s">
        <v>21</v>
      </c>
    </row>
    <row r="31" spans="1:14" x14ac:dyDescent="0.55000000000000004">
      <c r="A31" s="24">
        <v>2026</v>
      </c>
      <c r="B31" s="23">
        <f t="shared" ref="B31:E31" si="29">IF(B30&lt;58%,B30+((60%-B30)/5),IF(B30&lt;70%,B30+2%,B30+1%))</f>
        <v>0.4285714285714286</v>
      </c>
      <c r="C31" s="23">
        <f t="shared" si="29"/>
        <v>0.505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0.55428571428571438</v>
      </c>
      <c r="I31" s="23">
        <f t="shared" si="30"/>
        <v>0.36499999999999999</v>
      </c>
      <c r="J31" s="23" t="s">
        <v>21</v>
      </c>
      <c r="K31" s="23">
        <f t="shared" ref="K31:L31" si="31">IF(K30&lt;58%,K30+((60%-K30)/5),IF(K30&lt;70%,K30+2%,K30+1%))</f>
        <v>0.46857142857142858</v>
      </c>
      <c r="L31" s="23">
        <f t="shared" si="31"/>
        <v>48.23</v>
      </c>
      <c r="M31" s="23" t="s">
        <v>21</v>
      </c>
      <c r="N31" s="23" t="s">
        <v>21</v>
      </c>
    </row>
    <row r="32" spans="1:14" x14ac:dyDescent="0.55000000000000004">
      <c r="A32" s="15">
        <v>2027</v>
      </c>
      <c r="B32" s="17">
        <f t="shared" ref="B32:E32" si="32">IF(B31&lt;58%,B31+((60%-B31)/4),IF(B31&lt;70%,B31+2%,B31+1%))</f>
        <v>0.47142857142857142</v>
      </c>
      <c r="C32" s="17">
        <f t="shared" si="32"/>
        <v>0.52875000000000005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0.56571428571428584</v>
      </c>
      <c r="I32" s="17">
        <f t="shared" si="33"/>
        <v>0.42374999999999996</v>
      </c>
      <c r="J32" s="17" t="s">
        <v>21</v>
      </c>
      <c r="K32" s="17">
        <f t="shared" ref="K32:L32" si="34">IF(K31&lt;58%,K31+((60%-K31)/4),IF(K31&lt;70%,K31+2%,K31+1%))</f>
        <v>0.50142857142857145</v>
      </c>
      <c r="L32" s="17">
        <f t="shared" si="34"/>
        <v>48.239999999999995</v>
      </c>
      <c r="M32" s="17" t="s">
        <v>21</v>
      </c>
      <c r="N32" s="17" t="s">
        <v>21</v>
      </c>
    </row>
    <row r="33" spans="1:14" x14ac:dyDescent="0.55000000000000004">
      <c r="A33" s="24">
        <v>2028</v>
      </c>
      <c r="B33" s="23">
        <f t="shared" ref="B33:E33" si="35">IF(B32&lt;58%,B32+((60%-B32)/3),IF(B32&lt;70%,B32+2%,B32+1%))</f>
        <v>0.51428571428571423</v>
      </c>
      <c r="C33" s="23">
        <f t="shared" si="35"/>
        <v>0.55249999999999999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0.57714285714285718</v>
      </c>
      <c r="I33" s="23">
        <f t="shared" si="36"/>
        <v>0.48249999999999998</v>
      </c>
      <c r="J33" s="23" t="s">
        <v>21</v>
      </c>
      <c r="K33" s="23">
        <f t="shared" ref="K33:L33" si="37">IF(K32&lt;58%,K32+((60%-K32)/3),IF(K32&lt;70%,K32+2%,K32+1%))</f>
        <v>0.53428571428571425</v>
      </c>
      <c r="L33" s="23">
        <f t="shared" si="37"/>
        <v>48.249999999999993</v>
      </c>
      <c r="M33" s="23" t="s">
        <v>21</v>
      </c>
      <c r="N33" s="23" t="s">
        <v>21</v>
      </c>
    </row>
    <row r="34" spans="1:14" x14ac:dyDescent="0.55000000000000004">
      <c r="A34" s="15">
        <v>2029</v>
      </c>
      <c r="B34" s="17">
        <f t="shared" ref="B34:E34" si="38">IF(B33&lt;58%,B33+((60%-B33)/2),IF(B33&lt;70%,B33+2%,B33+1%))</f>
        <v>0.55714285714285716</v>
      </c>
      <c r="C34" s="17">
        <f t="shared" si="38"/>
        <v>0.57624999999999993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0.58857142857142852</v>
      </c>
      <c r="I34" s="17">
        <f t="shared" si="39"/>
        <v>0.54125000000000001</v>
      </c>
      <c r="J34" s="17" t="s">
        <v>21</v>
      </c>
      <c r="K34" s="17">
        <f t="shared" ref="K34:L34" si="40">IF(K33&lt;58%,K33+((60%-K33)/2),IF(K33&lt;70%,K33+2%,K33+1%))</f>
        <v>0.56714285714285717</v>
      </c>
      <c r="L34" s="17">
        <f t="shared" si="40"/>
        <v>48.259999999999991</v>
      </c>
      <c r="M34" s="17" t="s">
        <v>21</v>
      </c>
      <c r="N34" s="17" t="s">
        <v>21</v>
      </c>
    </row>
    <row r="35" spans="1:14" x14ac:dyDescent="0.5500000000000000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0.60857142857142854</v>
      </c>
      <c r="I35" s="23">
        <f t="shared" si="42"/>
        <v>0.6</v>
      </c>
      <c r="J35" s="23" t="s">
        <v>21</v>
      </c>
      <c r="K35" s="23">
        <f t="shared" ref="K35:L35" si="43">IF(K34&lt;58%,K34+((60%-K34)),IF(K34&lt;70%,K34+2%,K34+1%))</f>
        <v>0.6</v>
      </c>
      <c r="L35" s="23">
        <f t="shared" si="43"/>
        <v>48.269999999999989</v>
      </c>
      <c r="M35" s="23" t="s">
        <v>21</v>
      </c>
      <c r="N35" s="23" t="s">
        <v>21</v>
      </c>
    </row>
    <row r="37" spans="1:14" ht="15.6" x14ac:dyDescent="0.55000000000000004">
      <c r="A37" s="58" t="s">
        <v>27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6" x14ac:dyDescent="0.55000000000000004">
      <c r="A38" s="53" t="s">
        <v>35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6" x14ac:dyDescent="0.55000000000000004">
      <c r="A39" s="58" t="s">
        <v>20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x14ac:dyDescent="0.55000000000000004">
      <c r="A40" s="54"/>
      <c r="B40" s="55"/>
      <c r="C40" s="39"/>
      <c r="D40" s="6"/>
      <c r="E40" s="5" t="s">
        <v>17</v>
      </c>
      <c r="F40" s="6" t="s">
        <v>16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 x14ac:dyDescent="0.55000000000000004">
      <c r="A41" s="54"/>
      <c r="B41" s="55"/>
      <c r="C41" s="40"/>
      <c r="D41" s="40"/>
      <c r="E41" s="8">
        <v>0.19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 x14ac:dyDescent="0.5500000000000000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8.8" x14ac:dyDescent="0.55000000000000004">
      <c r="A43" s="46"/>
      <c r="B43" s="47" t="s">
        <v>0</v>
      </c>
      <c r="C43" s="47" t="s">
        <v>1</v>
      </c>
      <c r="D43" s="47" t="s">
        <v>2</v>
      </c>
      <c r="E43" s="47" t="s">
        <v>3</v>
      </c>
      <c r="F43" s="47" t="s">
        <v>4</v>
      </c>
      <c r="G43" s="47" t="s">
        <v>5</v>
      </c>
      <c r="H43" s="47" t="s">
        <v>6</v>
      </c>
      <c r="I43" s="47" t="s">
        <v>7</v>
      </c>
      <c r="J43" s="47" t="s">
        <v>8</v>
      </c>
      <c r="K43" s="47" t="s">
        <v>9</v>
      </c>
      <c r="L43" s="47" t="s">
        <v>10</v>
      </c>
      <c r="M43" s="47" t="s">
        <v>11</v>
      </c>
      <c r="N43" s="47" t="s">
        <v>12</v>
      </c>
    </row>
    <row r="44" spans="1:14" x14ac:dyDescent="0.55000000000000004">
      <c r="A44" s="30" t="s">
        <v>15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21</v>
      </c>
      <c r="K44" s="31">
        <v>0.27</v>
      </c>
      <c r="L44" s="31">
        <v>0.27</v>
      </c>
      <c r="M44" s="31" t="s">
        <v>21</v>
      </c>
      <c r="N44" s="31" t="s">
        <v>21</v>
      </c>
    </row>
    <row r="45" spans="1:14" ht="14.7" thickBot="1" x14ac:dyDescent="0.6">
      <c r="A45" s="13" t="s">
        <v>14</v>
      </c>
      <c r="B45" s="8">
        <v>0.16</v>
      </c>
      <c r="C45" s="8">
        <v>0.17</v>
      </c>
      <c r="D45" s="8">
        <v>0.33</v>
      </c>
      <c r="E45" s="8"/>
      <c r="F45" s="8">
        <v>0.5</v>
      </c>
      <c r="G45" s="8">
        <v>0</v>
      </c>
      <c r="H45" s="8">
        <v>0.14000000000000001</v>
      </c>
      <c r="I45" s="8">
        <v>0</v>
      </c>
      <c r="J45" s="8" t="s">
        <v>21</v>
      </c>
      <c r="K45" s="8">
        <v>0.16</v>
      </c>
      <c r="L45" s="8">
        <v>19</v>
      </c>
      <c r="M45" s="8" t="s">
        <v>21</v>
      </c>
      <c r="N45" s="8" t="s">
        <v>21</v>
      </c>
    </row>
    <row r="46" spans="1:14" ht="15" thickTop="1" thickBot="1" x14ac:dyDescent="0.6">
      <c r="A46" s="34">
        <v>2023</v>
      </c>
      <c r="B46" s="35">
        <f t="shared" ref="B46:I46" si="44">IF(((60%-B45)/8)*1+B45&gt;B44,((60%-B45)/8)*1+B45,B44)</f>
        <v>0.215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0.14000000000000001</v>
      </c>
      <c r="J46" s="35" t="s">
        <v>21</v>
      </c>
      <c r="K46" s="35">
        <f>IF(((60%-K45)/8)*1+K45&gt;K44,((60%-K45)/8)*1+K45,K44)</f>
        <v>0.27</v>
      </c>
      <c r="L46" s="35">
        <f>IF(((60%-L45)/8)*1+L45&gt;L44,((60%-L45)/8)*1+L45,L44)</f>
        <v>16.7</v>
      </c>
      <c r="M46" s="35" t="s">
        <v>21</v>
      </c>
      <c r="N46" s="36" t="s">
        <v>21</v>
      </c>
    </row>
    <row r="47" spans="1:14" ht="14.7" thickTop="1" x14ac:dyDescent="0.55000000000000004">
      <c r="A47" s="43">
        <v>2024</v>
      </c>
      <c r="B47" s="44">
        <f t="shared" ref="B47:E47" si="45">IF(B46&lt;58%,B46+((60%-B46)/7),IF(B46&lt;70%,B46+2%,B46+1%))</f>
        <v>0.27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0.20571428571428574</v>
      </c>
      <c r="J47" s="44" t="s">
        <v>21</v>
      </c>
      <c r="K47" s="44">
        <f t="shared" ref="K47:L47" si="47">IF(K46&lt;58%,K46+((60%-K46)/7),IF(K46&lt;70%,K46+2%,K46+1%))</f>
        <v>0.31714285714285717</v>
      </c>
      <c r="L47" s="44">
        <f t="shared" si="47"/>
        <v>16.71</v>
      </c>
      <c r="M47" s="44" t="s">
        <v>21</v>
      </c>
      <c r="N47" s="44" t="s">
        <v>21</v>
      </c>
    </row>
    <row r="48" spans="1:14" x14ac:dyDescent="0.55000000000000004">
      <c r="A48" s="15">
        <v>2025</v>
      </c>
      <c r="B48" s="17">
        <f t="shared" ref="B48:E48" si="48">IF(B47&lt;58%,B47+((60%-B47)/6),IF(B47&lt;70%,B47+2%,B47+1%))</f>
        <v>0.32500000000000001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0.27142857142857146</v>
      </c>
      <c r="J48" s="17" t="s">
        <v>21</v>
      </c>
      <c r="K48" s="17">
        <f t="shared" ref="K48:L48" si="50">IF(K47&lt;58%,K47+((60%-K47)/6),IF(K47&lt;70%,K47+2%,K47+1%))</f>
        <v>0.36428571428571432</v>
      </c>
      <c r="L48" s="17">
        <f t="shared" si="50"/>
        <v>16.720000000000002</v>
      </c>
      <c r="M48" s="17" t="s">
        <v>21</v>
      </c>
      <c r="N48" s="17" t="s">
        <v>21</v>
      </c>
    </row>
    <row r="49" spans="1:14" x14ac:dyDescent="0.55000000000000004">
      <c r="A49" s="45">
        <v>2026</v>
      </c>
      <c r="B49" s="41">
        <f t="shared" ref="B49:E49" si="51">IF(B48&lt;58%,B48+((60%-B48)/5),IF(B48&lt;70%,B48+2%,B48+1%))</f>
        <v>0.38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0.33714285714285719</v>
      </c>
      <c r="J49" s="41" t="s">
        <v>21</v>
      </c>
      <c r="K49" s="41">
        <f t="shared" ref="K49:L49" si="53">IF(K48&lt;58%,K48+((60%-K48)/5),IF(K48&lt;70%,K48+2%,K48+1%))</f>
        <v>0.41142857142857148</v>
      </c>
      <c r="L49" s="41">
        <f t="shared" si="53"/>
        <v>16.730000000000004</v>
      </c>
      <c r="M49" s="41" t="s">
        <v>21</v>
      </c>
      <c r="N49" s="41" t="s">
        <v>21</v>
      </c>
    </row>
    <row r="50" spans="1:14" x14ac:dyDescent="0.55000000000000004">
      <c r="A50" s="15">
        <v>2027</v>
      </c>
      <c r="B50" s="17">
        <f t="shared" ref="B50:E50" si="54">IF(B49&lt;58%,B49+((60%-B49)/4),IF(B49&lt;70%,B49+2%,B49+1%))</f>
        <v>0.435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0.40285714285714291</v>
      </c>
      <c r="J50" s="17" t="s">
        <v>21</v>
      </c>
      <c r="K50" s="17">
        <f t="shared" ref="K50:L50" si="56">IF(K49&lt;58%,K49+((60%-K49)/4),IF(K49&lt;70%,K49+2%,K49+1%))</f>
        <v>0.45857142857142863</v>
      </c>
      <c r="L50" s="17">
        <f t="shared" si="56"/>
        <v>16.740000000000006</v>
      </c>
      <c r="M50" s="17" t="s">
        <v>21</v>
      </c>
      <c r="N50" s="17" t="s">
        <v>21</v>
      </c>
    </row>
    <row r="51" spans="1:14" x14ac:dyDescent="0.55000000000000004">
      <c r="A51" s="45">
        <v>2028</v>
      </c>
      <c r="B51" s="41">
        <f t="shared" ref="B51:E51" si="57">IF(B50&lt;58%,B50+((60%-B50)/3),IF(B50&lt;70%,B50+2%,B50+1%))</f>
        <v>0.49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0.46857142857142858</v>
      </c>
      <c r="J51" s="41" t="s">
        <v>21</v>
      </c>
      <c r="K51" s="41">
        <f t="shared" ref="K51:L51" si="59">IF(K50&lt;58%,K50+((60%-K50)/3),IF(K50&lt;70%,K50+2%,K50+1%))</f>
        <v>0.50571428571428578</v>
      </c>
      <c r="L51" s="41">
        <f t="shared" si="59"/>
        <v>16.750000000000007</v>
      </c>
      <c r="M51" s="41" t="s">
        <v>21</v>
      </c>
      <c r="N51" s="41" t="s">
        <v>21</v>
      </c>
    </row>
    <row r="52" spans="1:14" x14ac:dyDescent="0.55000000000000004">
      <c r="A52" s="15">
        <v>2029</v>
      </c>
      <c r="B52" s="17">
        <f t="shared" ref="B52:E52" si="60">IF(B51&lt;58%,B51+((60%-B51)/2),IF(B51&lt;70%,B51+2%,B51+1%))</f>
        <v>0.54499999999999993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0.53428571428571425</v>
      </c>
      <c r="J52" s="17" t="s">
        <v>21</v>
      </c>
      <c r="K52" s="17">
        <f t="shared" ref="K52:L52" si="62">IF(K51&lt;58%,K51+((60%-K51)/2),IF(K51&lt;70%,K51+2%,K51+1%))</f>
        <v>0.55285714285714294</v>
      </c>
      <c r="L52" s="17">
        <f t="shared" si="62"/>
        <v>16.760000000000009</v>
      </c>
      <c r="M52" s="17" t="s">
        <v>21</v>
      </c>
      <c r="N52" s="17" t="s">
        <v>21</v>
      </c>
    </row>
    <row r="53" spans="1:14" x14ac:dyDescent="0.5500000000000000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21</v>
      </c>
      <c r="K53" s="41">
        <f t="shared" ref="K53:L53" si="65">IF(K52&lt;58%,K52+((60%-K52)),IF(K52&lt;70%,K52+2%,K52+1%))</f>
        <v>0.6</v>
      </c>
      <c r="L53" s="41">
        <f t="shared" si="65"/>
        <v>16.77000000000001</v>
      </c>
      <c r="M53" s="41" t="s">
        <v>21</v>
      </c>
      <c r="N53" s="41" t="s">
        <v>21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3rd Grade</vt:lpstr>
      <vt:lpstr>4th Grade</vt:lpstr>
      <vt:lpstr>5th Grade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Ciesiolka, Jerry A</dc:creator>
  <cp:lastModifiedBy>Taylor, Jessica R</cp:lastModifiedBy>
  <cp:lastPrinted>2022-09-07T16:46:48Z</cp:lastPrinted>
  <dcterms:created xsi:type="dcterms:W3CDTF">2022-08-31T19:47:17Z</dcterms:created>
  <dcterms:modified xsi:type="dcterms:W3CDTF">2022-09-07T22:53:28Z</dcterms:modified>
</cp:coreProperties>
</file>